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обст+обл." sheetId="4" r:id="rId1"/>
    <sheet name="Налоговые и неналоговые доходы " sheetId="5" r:id="rId2"/>
    <sheet name="Безвозмездные поступления" sheetId="6" r:id="rId3"/>
  </sheets>
  <calcPr calcId="124519"/>
</workbook>
</file>

<file path=xl/calcChain.xml><?xml version="1.0" encoding="utf-8"?>
<calcChain xmlns="http://schemas.openxmlformats.org/spreadsheetml/2006/main">
  <c r="I13" i="5"/>
  <c r="K16"/>
  <c r="B9"/>
  <c r="B14"/>
  <c r="L8"/>
  <c r="K8"/>
  <c r="I8"/>
  <c r="H8"/>
  <c r="F8"/>
  <c r="E8"/>
  <c r="E7"/>
  <c r="F18"/>
  <c r="E18"/>
  <c r="I18"/>
  <c r="H18"/>
  <c r="L18"/>
  <c r="K18"/>
  <c r="B4" i="6"/>
  <c r="E9" l="1"/>
  <c r="J9" i="5" l="1"/>
  <c r="G9"/>
  <c r="D9"/>
  <c r="C9"/>
  <c r="J5"/>
  <c r="G5"/>
  <c r="D5"/>
  <c r="C5"/>
  <c r="B5"/>
  <c r="B4" s="1"/>
  <c r="C14"/>
  <c r="G14"/>
  <c r="L13"/>
  <c r="L15"/>
  <c r="L16"/>
  <c r="K15"/>
  <c r="I15"/>
  <c r="I16"/>
  <c r="H15"/>
  <c r="H16"/>
  <c r="F15"/>
  <c r="F16"/>
  <c r="E15"/>
  <c r="E16"/>
  <c r="J14"/>
  <c r="D14"/>
  <c r="E14" s="1"/>
  <c r="L11" i="6"/>
  <c r="L12"/>
  <c r="K11"/>
  <c r="K12"/>
  <c r="I11"/>
  <c r="I12"/>
  <c r="H11"/>
  <c r="H12"/>
  <c r="F11"/>
  <c r="F12"/>
  <c r="E11"/>
  <c r="E12"/>
  <c r="C4"/>
  <c r="L9"/>
  <c r="K9"/>
  <c r="I9"/>
  <c r="H9"/>
  <c r="F9"/>
  <c r="D4"/>
  <c r="J4"/>
  <c r="C4" i="5" l="1"/>
  <c r="G4"/>
  <c r="D4"/>
  <c r="E4" s="1"/>
  <c r="J4"/>
  <c r="K14"/>
  <c r="H14"/>
  <c r="L14"/>
  <c r="I14"/>
  <c r="F14"/>
  <c r="L13" i="6"/>
  <c r="I13"/>
  <c r="F13"/>
  <c r="L10"/>
  <c r="K10"/>
  <c r="I10"/>
  <c r="H10"/>
  <c r="F10"/>
  <c r="E10"/>
  <c r="L8"/>
  <c r="K8"/>
  <c r="I8"/>
  <c r="H8"/>
  <c r="F8"/>
  <c r="E8"/>
  <c r="L7"/>
  <c r="K7"/>
  <c r="I7"/>
  <c r="H7"/>
  <c r="F7"/>
  <c r="E7"/>
  <c r="L6"/>
  <c r="K6"/>
  <c r="I6"/>
  <c r="H6"/>
  <c r="F6"/>
  <c r="E6"/>
  <c r="L5"/>
  <c r="K5"/>
  <c r="I5"/>
  <c r="H5"/>
  <c r="F5"/>
  <c r="E5"/>
  <c r="G4"/>
  <c r="K4"/>
  <c r="L24" i="5"/>
  <c r="K24"/>
  <c r="I24"/>
  <c r="H24"/>
  <c r="F24"/>
  <c r="E24"/>
  <c r="L23"/>
  <c r="K23"/>
  <c r="I23"/>
  <c r="H23"/>
  <c r="F23"/>
  <c r="E23"/>
  <c r="L22"/>
  <c r="K22"/>
  <c r="I22"/>
  <c r="H22"/>
  <c r="F22"/>
  <c r="E22"/>
  <c r="L21"/>
  <c r="K21"/>
  <c r="I21"/>
  <c r="H21"/>
  <c r="F21"/>
  <c r="E21"/>
  <c r="L20"/>
  <c r="K20"/>
  <c r="I20"/>
  <c r="H20"/>
  <c r="F20"/>
  <c r="E20"/>
  <c r="L19"/>
  <c r="K19"/>
  <c r="I19"/>
  <c r="H19"/>
  <c r="F19"/>
  <c r="E19"/>
  <c r="L17"/>
  <c r="K17"/>
  <c r="I17"/>
  <c r="H17"/>
  <c r="F17"/>
  <c r="E17"/>
  <c r="K13"/>
  <c r="H13"/>
  <c r="F13"/>
  <c r="E13"/>
  <c r="L12"/>
  <c r="K12"/>
  <c r="I12"/>
  <c r="H12"/>
  <c r="F12"/>
  <c r="E12"/>
  <c r="L11"/>
  <c r="K11"/>
  <c r="I11"/>
  <c r="H11"/>
  <c r="F11"/>
  <c r="E11"/>
  <c r="K10"/>
  <c r="H10"/>
  <c r="E10"/>
  <c r="L7"/>
  <c r="K7"/>
  <c r="I7"/>
  <c r="H7"/>
  <c r="F7"/>
  <c r="L6"/>
  <c r="K6"/>
  <c r="I6"/>
  <c r="H6"/>
  <c r="F6"/>
  <c r="E6"/>
  <c r="H5"/>
  <c r="J6" i="4"/>
  <c r="G6"/>
  <c r="D6"/>
  <c r="C6"/>
  <c r="B6"/>
  <c r="L5"/>
  <c r="K5"/>
  <c r="I5"/>
  <c r="H5"/>
  <c r="F5"/>
  <c r="E5"/>
  <c r="L4"/>
  <c r="K4"/>
  <c r="I4"/>
  <c r="H4"/>
  <c r="F4"/>
  <c r="E4"/>
  <c r="F5" i="5" l="1"/>
  <c r="L9"/>
  <c r="K9"/>
  <c r="F4" i="6"/>
  <c r="L4"/>
  <c r="I4"/>
  <c r="E6" i="4"/>
  <c r="L6"/>
  <c r="H4" i="6"/>
  <c r="E4"/>
  <c r="E5" i="5"/>
  <c r="H9"/>
  <c r="E9"/>
  <c r="K5"/>
  <c r="I9"/>
  <c r="I5"/>
  <c r="K6" i="4"/>
  <c r="F6"/>
  <c r="H6"/>
  <c r="I6"/>
  <c r="F9" i="5"/>
  <c r="L5"/>
  <c r="L4" l="1"/>
  <c r="K4"/>
  <c r="F4"/>
  <c r="H4"/>
  <c r="I4"/>
</calcChain>
</file>

<file path=xl/sharedStrings.xml><?xml version="1.0" encoding="utf-8"?>
<sst xmlns="http://schemas.openxmlformats.org/spreadsheetml/2006/main" count="76" uniqueCount="50">
  <si>
    <t>тыс. руб.</t>
  </si>
  <si>
    <t>Наименование групп, подгрупп и статей доходов</t>
  </si>
  <si>
    <t>Налоговые и неналоговые доходы</t>
  </si>
  <si>
    <t>Безвозмездные поступления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</si>
  <si>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</si>
  <si>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</si>
  <si>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</si>
  <si>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</si>
  <si>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</si>
  <si>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</si>
  <si>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</si>
  <si>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налога на вмененный доход для отдельных видов деятельности</t>
  </si>
  <si>
    <t>Единый сельскохозяйственный налог</t>
  </si>
  <si>
    <t>Налог, взимаемый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</si>
  <si>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</si>
  <si>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</si>
  <si>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</si>
  <si>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</si>
  <si>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</si>
  <si>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</si>
  <si>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</si>
  <si>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</si>
  <si>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</si>
  <si>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</si>
  <si>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</si>
  <si>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</si>
  <si>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Предоставление негосударственными организациями грантов для получателей средств бюджетов муниципальных районов</t>
  </si>
  <si>
    <t>Прочие безвозмездные поступления</t>
  </si>
  <si>
    <t>План на 2025 год</t>
  </si>
  <si>
    <t>Безмездные поступления от негосударственных организаци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</si>
  <si>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</si>
  <si>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</si>
  <si>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НАЛОГИ НА ИМУЩЕСТВО</t>
  </si>
  <si>
    <t>Налог на имущество физических лиц</t>
  </si>
  <si>
    <t>Земельный налог</t>
  </si>
  <si>
    <t>План на 2026 год</t>
  </si>
  <si>
    <t>Задолженность и перерасчеты по отмененным налогам, сборам и иным обязательным платежам</t>
  </si>
  <si>
    <t>Сведения о доходах бюджета Чагодощенского муниципального округа по наименованию групп, подгрупп и статей доходов на 2025год и плановый период  2026-2027 годы</t>
  </si>
  <si>
    <t>Оценка        2024 год консолидированный бюджет Чагодощенского муниципального округа</t>
  </si>
  <si>
    <t>План на 2027 год</t>
  </si>
  <si>
    <t>% к 2024 году</t>
  </si>
  <si>
    <t>% к исполнению за 2023 год</t>
  </si>
  <si>
    <t>%  к исполнению за 2023 год</t>
  </si>
  <si>
    <t>Туристический налог</t>
  </si>
  <si>
    <t>Сведения о доходах бюджета Чагодощенского муниципального округа по наименованию групп, подгрупп и статей доходов на 2025 год и плановый период  2026-2027 годы</t>
  </si>
  <si>
    <t xml:space="preserve">Оценка        2024 год консолидированный бюджет Чагодощенского муниципального округа </t>
  </si>
  <si>
    <t>План                2025 год</t>
  </si>
  <si>
    <t>% к исполнения за 2023 год</t>
  </si>
  <si>
    <t>% к исполнению  за 2023 год</t>
  </si>
  <si>
    <t>Факт                2023 год консолидированный бюджет Чагодощенского муниципального округа</t>
  </si>
</sst>
</file>

<file path=xl/styles.xml><?xml version="1.0" encoding="utf-8"?>
<styleSheet xmlns="http://schemas.openxmlformats.org/spreadsheetml/2006/main">
  <numFmts count="4">
    <numFmt numFmtId="164" formatCode="#,##0.0;[Red]\-#,##0.00"/>
    <numFmt numFmtId="165" formatCode="0.0%"/>
    <numFmt numFmtId="166" formatCode="#,##0.0_ ;[Red]\-#,##0.0\ "/>
    <numFmt numFmtId="167" formatCode="#,##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1" xfId="1" applyNumberFormat="1" applyFont="1" applyFill="1" applyBorder="1" applyAlignment="1" applyProtection="1">
      <alignment wrapText="1"/>
      <protection hidden="1"/>
    </xf>
    <xf numFmtId="165" fontId="7" fillId="0" borderId="1" xfId="2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Border="1" applyAlignment="1"/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left" vertical="center"/>
    </xf>
    <xf numFmtId="0" fontId="11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7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3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4" borderId="1" xfId="1" applyNumberFormat="1" applyFont="1" applyFill="1" applyBorder="1" applyAlignment="1" applyProtection="1">
      <alignment horizontal="left" vertical="center" wrapText="1"/>
      <protection hidden="1"/>
    </xf>
    <xf numFmtId="164" fontId="11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12" fillId="4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/>
    <xf numFmtId="0" fontId="4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view="pageBreakPreview" zoomScale="75" zoomScaleNormal="60" zoomScaleSheetLayoutView="75" workbookViewId="0">
      <selection activeCell="B4" sqref="B4"/>
    </sheetView>
  </sheetViews>
  <sheetFormatPr defaultRowHeight="18.75"/>
  <cols>
    <col min="1" max="1" width="38.140625" style="2" customWidth="1"/>
    <col min="2" max="2" width="16.28515625" style="10" customWidth="1"/>
    <col min="3" max="3" width="17.28515625" style="10" customWidth="1"/>
    <col min="4" max="4" width="17.7109375" style="10" customWidth="1"/>
    <col min="5" max="5" width="12.28515625" style="2" customWidth="1"/>
    <col min="6" max="6" width="14.5703125" style="2" customWidth="1"/>
    <col min="7" max="7" width="14.85546875" style="10" customWidth="1"/>
    <col min="8" max="8" width="13.28515625" style="2" customWidth="1"/>
    <col min="9" max="9" width="14.85546875" style="2" customWidth="1"/>
    <col min="10" max="10" width="14.42578125" style="10" customWidth="1"/>
    <col min="11" max="11" width="11.42578125" style="2" customWidth="1"/>
    <col min="12" max="12" width="14.85546875" style="2" customWidth="1"/>
    <col min="13" max="16384" width="9.140625" style="2"/>
  </cols>
  <sheetData>
    <row r="1" spans="1:12" ht="65.25" customHeight="1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>
      <c r="A2" s="1"/>
      <c r="B2" s="3"/>
      <c r="C2" s="3"/>
      <c r="D2" s="3"/>
      <c r="E2" s="1"/>
      <c r="F2" s="1"/>
      <c r="G2" s="3"/>
      <c r="H2" s="1"/>
      <c r="I2" s="1"/>
      <c r="J2" s="4"/>
      <c r="K2" s="1"/>
      <c r="L2" s="5" t="s">
        <v>0</v>
      </c>
    </row>
    <row r="3" spans="1:12" ht="234" customHeight="1">
      <c r="A3" s="21" t="s">
        <v>1</v>
      </c>
      <c r="B3" s="22" t="s">
        <v>49</v>
      </c>
      <c r="C3" s="22" t="s">
        <v>38</v>
      </c>
      <c r="D3" s="22" t="s">
        <v>28</v>
      </c>
      <c r="E3" s="23" t="s">
        <v>40</v>
      </c>
      <c r="F3" s="23" t="s">
        <v>41</v>
      </c>
      <c r="G3" s="22" t="s">
        <v>35</v>
      </c>
      <c r="H3" s="23" t="s">
        <v>40</v>
      </c>
      <c r="I3" s="23" t="s">
        <v>41</v>
      </c>
      <c r="J3" s="22" t="s">
        <v>39</v>
      </c>
      <c r="K3" s="23" t="s">
        <v>40</v>
      </c>
      <c r="L3" s="23" t="s">
        <v>42</v>
      </c>
    </row>
    <row r="4" spans="1:12" ht="54" customHeight="1">
      <c r="A4" s="6" t="s">
        <v>2</v>
      </c>
      <c r="B4" s="7">
        <v>199098.9</v>
      </c>
      <c r="C4" s="7">
        <v>201290</v>
      </c>
      <c r="D4" s="7">
        <v>208037</v>
      </c>
      <c r="E4" s="8">
        <f>D4/C4</f>
        <v>1.0335188037160317</v>
      </c>
      <c r="F4" s="8">
        <f>D4/B4</f>
        <v>1.0448927643497778</v>
      </c>
      <c r="G4" s="7">
        <v>211846</v>
      </c>
      <c r="H4" s="8">
        <f>G4/C4</f>
        <v>1.0524417507079338</v>
      </c>
      <c r="I4" s="8">
        <f>G4/B4</f>
        <v>1.0640239599515617</v>
      </c>
      <c r="J4" s="7">
        <v>222589</v>
      </c>
      <c r="K4" s="8">
        <f>J4/C4</f>
        <v>1.1058125093149187</v>
      </c>
      <c r="L4" s="8">
        <f>J4/B4</f>
        <v>1.1179820682083126</v>
      </c>
    </row>
    <row r="5" spans="1:12" ht="57" customHeight="1">
      <c r="A5" s="6" t="s">
        <v>3</v>
      </c>
      <c r="B5" s="7">
        <v>803392.5</v>
      </c>
      <c r="C5" s="7">
        <v>899249.1</v>
      </c>
      <c r="D5" s="7">
        <v>772792</v>
      </c>
      <c r="E5" s="8">
        <f>D5/C5</f>
        <v>0.85937478280489799</v>
      </c>
      <c r="F5" s="8">
        <f>D5/B5</f>
        <v>0.96191089660408824</v>
      </c>
      <c r="G5" s="7">
        <v>513753.9</v>
      </c>
      <c r="H5" s="8">
        <f>G5/C5</f>
        <v>0.57131433325871561</v>
      </c>
      <c r="I5" s="8">
        <f>G5/B5</f>
        <v>0.63948057767529576</v>
      </c>
      <c r="J5" s="7">
        <v>351605.3</v>
      </c>
      <c r="K5" s="8">
        <f>J5/C5</f>
        <v>0.39099877887005946</v>
      </c>
      <c r="L5" s="8">
        <f>J5/B5</f>
        <v>0.43765071244752718</v>
      </c>
    </row>
    <row r="6" spans="1:12" ht="41.25" customHeight="1">
      <c r="A6" s="18" t="s">
        <v>4</v>
      </c>
      <c r="B6" s="9">
        <f>B4+B5</f>
        <v>1002491.4</v>
      </c>
      <c r="C6" s="9">
        <f>C4+C5</f>
        <v>1100539.1000000001</v>
      </c>
      <c r="D6" s="9">
        <f>D4+D5</f>
        <v>980829</v>
      </c>
      <c r="E6" s="8">
        <f>D6/C6</f>
        <v>0.89122594553887269</v>
      </c>
      <c r="F6" s="8">
        <f>D6/B6</f>
        <v>0.97839143557740249</v>
      </c>
      <c r="G6" s="9">
        <f>G4+G5</f>
        <v>725599.9</v>
      </c>
      <c r="H6" s="8">
        <f>G6/C6</f>
        <v>0.65931314934653384</v>
      </c>
      <c r="I6" s="8">
        <f>G6/B6</f>
        <v>0.7237966330683735</v>
      </c>
      <c r="J6" s="9">
        <f>J4+J5</f>
        <v>574194.30000000005</v>
      </c>
      <c r="K6" s="8">
        <f>J6/C6</f>
        <v>0.52173911858288358</v>
      </c>
      <c r="L6" s="8">
        <f>J6/B6</f>
        <v>0.5727673075300197</v>
      </c>
    </row>
  </sheetData>
  <mergeCells count="1">
    <mergeCell ref="A1:L1"/>
  </mergeCells>
  <phoneticPr fontId="0" type="noConversion"/>
  <pageMargins left="0.51181102362204722" right="0.11811023622047245" top="0.35433070866141736" bottom="0.35433070866141736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zoomScale="70" zoomScaleNormal="70" workbookViewId="0">
      <selection activeCell="B4" sqref="B4"/>
    </sheetView>
  </sheetViews>
  <sheetFormatPr defaultRowHeight="18.75"/>
  <cols>
    <col min="1" max="1" width="50.28515625" style="2" customWidth="1"/>
    <col min="2" max="2" width="14.85546875" style="31" customWidth="1"/>
    <col min="3" max="3" width="15.7109375" style="10" customWidth="1"/>
    <col min="4" max="4" width="16.140625" style="10" customWidth="1"/>
    <col min="5" max="5" width="14.42578125" style="2" customWidth="1"/>
    <col min="6" max="6" width="14.85546875" style="2" customWidth="1"/>
    <col min="7" max="7" width="15" style="10" customWidth="1"/>
    <col min="8" max="8" width="14.42578125" style="2" customWidth="1"/>
    <col min="9" max="9" width="15.42578125" style="2" customWidth="1"/>
    <col min="10" max="10" width="15.140625" style="10" customWidth="1"/>
    <col min="11" max="11" width="12.85546875" style="2" customWidth="1"/>
    <col min="12" max="12" width="15.140625" style="2" customWidth="1"/>
    <col min="13" max="16384" width="9.140625" style="2"/>
  </cols>
  <sheetData>
    <row r="1" spans="1:14" ht="69" customHeight="1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4">
      <c r="J2" s="11"/>
      <c r="L2" s="12" t="s">
        <v>0</v>
      </c>
    </row>
    <row r="3" spans="1:14" ht="192.75" customHeight="1">
      <c r="A3" s="19" t="s">
        <v>1</v>
      </c>
      <c r="B3" s="19" t="s">
        <v>49</v>
      </c>
      <c r="C3" s="19" t="s">
        <v>45</v>
      </c>
      <c r="D3" s="19" t="s">
        <v>46</v>
      </c>
      <c r="E3" s="20" t="s">
        <v>40</v>
      </c>
      <c r="F3" s="20" t="s">
        <v>47</v>
      </c>
      <c r="G3" s="19" t="s">
        <v>35</v>
      </c>
      <c r="H3" s="20" t="s">
        <v>40</v>
      </c>
      <c r="I3" s="20" t="s">
        <v>47</v>
      </c>
      <c r="J3" s="19" t="s">
        <v>39</v>
      </c>
      <c r="K3" s="20" t="s">
        <v>40</v>
      </c>
      <c r="L3" s="20" t="s">
        <v>47</v>
      </c>
    </row>
    <row r="4" spans="1:14" ht="39.75" customHeight="1">
      <c r="A4" s="13" t="s">
        <v>5</v>
      </c>
      <c r="B4" s="14">
        <f>B5+B7+B8+B9+B14+B17+B19+B20+B21+B22+B23+B24+B18</f>
        <v>199098.9</v>
      </c>
      <c r="C4" s="14">
        <f>C5+C7+C8+C9+C14+C17+C19+C20+C21+C22+C23+C24</f>
        <v>201290</v>
      </c>
      <c r="D4" s="14">
        <f>D5+D7+D8+D9+D14+D17+D19+D20+D21+D22+D23+D24</f>
        <v>208037</v>
      </c>
      <c r="E4" s="15">
        <f>D4/C4</f>
        <v>1.0335188037160317</v>
      </c>
      <c r="F4" s="15">
        <f>D4/B4</f>
        <v>1.0448927643497778</v>
      </c>
      <c r="G4" s="14">
        <f>G5+G7+G8+G9+G14+G17+G19+G20+G21+G22+G23+G24</f>
        <v>211846</v>
      </c>
      <c r="H4" s="15">
        <f>G4/C4</f>
        <v>1.0524417507079338</v>
      </c>
      <c r="I4" s="15">
        <f>G4/B4</f>
        <v>1.0640239599515617</v>
      </c>
      <c r="J4" s="14">
        <f>J5+J7+J8+J9+J14+J17+J19+J20+J21+J22+J23+J24</f>
        <v>222589</v>
      </c>
      <c r="K4" s="15">
        <f>J4/C4</f>
        <v>1.1058125093149187</v>
      </c>
      <c r="L4" s="15">
        <f>J4/B4</f>
        <v>1.1179820682083126</v>
      </c>
    </row>
    <row r="5" spans="1:14" ht="21.75" customHeight="1">
      <c r="A5" s="16" t="s">
        <v>6</v>
      </c>
      <c r="B5" s="14">
        <f>B6</f>
        <v>149167.70000000001</v>
      </c>
      <c r="C5" s="14">
        <f>C6</f>
        <v>146972</v>
      </c>
      <c r="D5" s="14">
        <f>D6</f>
        <v>151455</v>
      </c>
      <c r="E5" s="15">
        <f t="shared" ref="E5:E24" si="0">D5/C5</f>
        <v>1.0305024086220504</v>
      </c>
      <c r="F5" s="15">
        <f t="shared" ref="F5:F24" si="1">D5/B5</f>
        <v>1.0153337485259877</v>
      </c>
      <c r="G5" s="14">
        <f>G6</f>
        <v>152254</v>
      </c>
      <c r="H5" s="15">
        <f t="shared" ref="H5:H24" si="2">G5/C5</f>
        <v>1.0359388182783116</v>
      </c>
      <c r="I5" s="15">
        <f t="shared" ref="I5:I24" si="3">G5/B5</f>
        <v>1.0206901360012923</v>
      </c>
      <c r="J5" s="14">
        <f>J6</f>
        <v>160826</v>
      </c>
      <c r="K5" s="15">
        <f t="shared" ref="K5:K24" si="4">J5/C5</f>
        <v>1.0942628527882863</v>
      </c>
      <c r="L5" s="15">
        <f t="shared" ref="L5:L24" si="5">J5/B5</f>
        <v>1.0781556597038098</v>
      </c>
    </row>
    <row r="6" spans="1:14" ht="21.75" customHeight="1">
      <c r="A6" s="16" t="s">
        <v>7</v>
      </c>
      <c r="B6" s="14">
        <v>149167.70000000001</v>
      </c>
      <c r="C6" s="14">
        <v>146972</v>
      </c>
      <c r="D6" s="14">
        <v>151455</v>
      </c>
      <c r="E6" s="15">
        <f t="shared" si="0"/>
        <v>1.0305024086220504</v>
      </c>
      <c r="F6" s="15">
        <f t="shared" si="1"/>
        <v>1.0153337485259877</v>
      </c>
      <c r="G6" s="14">
        <v>152254</v>
      </c>
      <c r="H6" s="15">
        <f t="shared" si="2"/>
        <v>1.0359388182783116</v>
      </c>
      <c r="I6" s="15">
        <f t="shared" si="3"/>
        <v>1.0206901360012923</v>
      </c>
      <c r="J6" s="14">
        <v>160826</v>
      </c>
      <c r="K6" s="15">
        <f t="shared" si="4"/>
        <v>1.0942628527882863</v>
      </c>
      <c r="L6" s="15">
        <f t="shared" si="5"/>
        <v>1.0781556597038098</v>
      </c>
    </row>
    <row r="7" spans="1:14" ht="79.5" customHeight="1">
      <c r="A7" s="16" t="s">
        <v>8</v>
      </c>
      <c r="B7" s="14">
        <v>10131.9</v>
      </c>
      <c r="C7" s="14">
        <v>10878</v>
      </c>
      <c r="D7" s="14">
        <v>11584</v>
      </c>
      <c r="E7" s="15">
        <f>D7/C7</f>
        <v>1.0649016363302077</v>
      </c>
      <c r="F7" s="15">
        <f t="shared" si="1"/>
        <v>1.1433196142875472</v>
      </c>
      <c r="G7" s="14">
        <v>12347</v>
      </c>
      <c r="H7" s="15">
        <f t="shared" si="2"/>
        <v>1.1350432064717779</v>
      </c>
      <c r="I7" s="15">
        <f t="shared" si="3"/>
        <v>1.2186263188543116</v>
      </c>
      <c r="J7" s="14">
        <v>12598</v>
      </c>
      <c r="K7" s="15">
        <f t="shared" si="4"/>
        <v>1.1581173009744439</v>
      </c>
      <c r="L7" s="15">
        <f t="shared" si="5"/>
        <v>1.2433995598061569</v>
      </c>
    </row>
    <row r="8" spans="1:14" ht="24" customHeight="1">
      <c r="A8" s="16" t="s">
        <v>43</v>
      </c>
      <c r="B8" s="14">
        <v>0</v>
      </c>
      <c r="C8" s="14">
        <v>0</v>
      </c>
      <c r="D8" s="14">
        <v>383</v>
      </c>
      <c r="E8" s="15" t="e">
        <f>D8/C8</f>
        <v>#DIV/0!</v>
      </c>
      <c r="F8" s="15" t="e">
        <f t="shared" si="1"/>
        <v>#DIV/0!</v>
      </c>
      <c r="G8" s="14">
        <v>383</v>
      </c>
      <c r="H8" s="15" t="e">
        <f t="shared" si="2"/>
        <v>#DIV/0!</v>
      </c>
      <c r="I8" s="15" t="e">
        <f t="shared" si="3"/>
        <v>#DIV/0!</v>
      </c>
      <c r="J8" s="14">
        <v>410</v>
      </c>
      <c r="K8" s="15" t="e">
        <f t="shared" si="4"/>
        <v>#DIV/0!</v>
      </c>
      <c r="L8" s="15" t="e">
        <f t="shared" si="5"/>
        <v>#DIV/0!</v>
      </c>
    </row>
    <row r="9" spans="1:14" ht="24" customHeight="1">
      <c r="A9" s="16" t="s">
        <v>9</v>
      </c>
      <c r="B9" s="14">
        <f>B10+B11+B12+B13</f>
        <v>20446</v>
      </c>
      <c r="C9" s="14">
        <f>C10+C11+C12+C13</f>
        <v>24415</v>
      </c>
      <c r="D9" s="14">
        <f>D10+D11+D12+D13</f>
        <v>28686</v>
      </c>
      <c r="E9" s="15">
        <f t="shared" si="0"/>
        <v>1.1749334425558058</v>
      </c>
      <c r="F9" s="15">
        <f t="shared" si="1"/>
        <v>1.4030128142423945</v>
      </c>
      <c r="G9" s="14">
        <f>G10+G11+G12+G13</f>
        <v>30884</v>
      </c>
      <c r="H9" s="15">
        <f t="shared" si="2"/>
        <v>1.2649600655334836</v>
      </c>
      <c r="I9" s="15">
        <f t="shared" si="3"/>
        <v>1.5105155042551111</v>
      </c>
      <c r="J9" s="14">
        <f>J10+J11+J12+J13</f>
        <v>32720</v>
      </c>
      <c r="K9" s="15">
        <f t="shared" si="4"/>
        <v>1.3401597378660659</v>
      </c>
      <c r="L9" s="15">
        <f t="shared" si="5"/>
        <v>1.6003130196615476</v>
      </c>
    </row>
    <row r="10" spans="1:14" s="37" customFormat="1" ht="46.5" customHeight="1">
      <c r="A10" s="34" t="s">
        <v>10</v>
      </c>
      <c r="B10" s="35">
        <v>20561.3</v>
      </c>
      <c r="C10" s="35">
        <v>22556</v>
      </c>
      <c r="D10" s="35">
        <v>27128</v>
      </c>
      <c r="E10" s="36">
        <f t="shared" si="0"/>
        <v>1.2026955133888988</v>
      </c>
      <c r="F10" s="36">
        <v>0</v>
      </c>
      <c r="G10" s="35">
        <v>29179</v>
      </c>
      <c r="H10" s="36">
        <f t="shared" si="2"/>
        <v>1.2936247561624401</v>
      </c>
      <c r="I10" s="36">
        <v>0</v>
      </c>
      <c r="J10" s="35">
        <v>31020</v>
      </c>
      <c r="K10" s="36">
        <f t="shared" si="4"/>
        <v>1.375243837559851</v>
      </c>
      <c r="L10" s="36">
        <v>0</v>
      </c>
      <c r="N10" s="38"/>
    </row>
    <row r="11" spans="1:14" s="37" customFormat="1" ht="42" customHeight="1">
      <c r="A11" s="34" t="s">
        <v>11</v>
      </c>
      <c r="B11" s="35">
        <v>-64.7</v>
      </c>
      <c r="C11" s="35">
        <v>0</v>
      </c>
      <c r="D11" s="35">
        <v>0</v>
      </c>
      <c r="E11" s="36" t="e">
        <f t="shared" si="0"/>
        <v>#DIV/0!</v>
      </c>
      <c r="F11" s="36">
        <f t="shared" si="1"/>
        <v>0</v>
      </c>
      <c r="G11" s="35">
        <v>0</v>
      </c>
      <c r="H11" s="36" t="e">
        <f t="shared" si="2"/>
        <v>#DIV/0!</v>
      </c>
      <c r="I11" s="36">
        <f t="shared" si="3"/>
        <v>0</v>
      </c>
      <c r="J11" s="35">
        <v>0</v>
      </c>
      <c r="K11" s="36" t="e">
        <f t="shared" si="4"/>
        <v>#DIV/0!</v>
      </c>
      <c r="L11" s="36">
        <f t="shared" si="5"/>
        <v>0</v>
      </c>
    </row>
    <row r="12" spans="1:14" s="37" customFormat="1" ht="23.25" customHeight="1">
      <c r="A12" s="34" t="s">
        <v>12</v>
      </c>
      <c r="B12" s="35">
        <v>-206.6</v>
      </c>
      <c r="C12" s="35">
        <v>885</v>
      </c>
      <c r="D12" s="35">
        <v>315</v>
      </c>
      <c r="E12" s="36">
        <f t="shared" si="0"/>
        <v>0.3559322033898305</v>
      </c>
      <c r="F12" s="36">
        <f t="shared" si="1"/>
        <v>-1.5246853823814135</v>
      </c>
      <c r="G12" s="35">
        <v>405</v>
      </c>
      <c r="H12" s="36">
        <f t="shared" si="2"/>
        <v>0.4576271186440678</v>
      </c>
      <c r="I12" s="36">
        <f t="shared" si="3"/>
        <v>-1.9603097773475315</v>
      </c>
      <c r="J12" s="35">
        <v>356</v>
      </c>
      <c r="K12" s="36">
        <f t="shared" si="4"/>
        <v>0.40225988700564974</v>
      </c>
      <c r="L12" s="36">
        <f t="shared" si="5"/>
        <v>-1.723136495643756</v>
      </c>
    </row>
    <row r="13" spans="1:14" s="37" customFormat="1" ht="45" customHeight="1">
      <c r="A13" s="34" t="s">
        <v>13</v>
      </c>
      <c r="B13" s="35">
        <v>156</v>
      </c>
      <c r="C13" s="35">
        <v>974</v>
      </c>
      <c r="D13" s="35">
        <v>1243</v>
      </c>
      <c r="E13" s="36">
        <f t="shared" si="0"/>
        <v>1.2761806981519508</v>
      </c>
      <c r="F13" s="36">
        <f t="shared" si="1"/>
        <v>7.9679487179487181</v>
      </c>
      <c r="G13" s="35">
        <v>1300</v>
      </c>
      <c r="H13" s="36">
        <f t="shared" si="2"/>
        <v>1.3347022587268993</v>
      </c>
      <c r="I13" s="36">
        <f>G13/B13</f>
        <v>8.3333333333333339</v>
      </c>
      <c r="J13" s="35">
        <v>1344</v>
      </c>
      <c r="K13" s="36">
        <f t="shared" si="4"/>
        <v>1.3798767967145791</v>
      </c>
      <c r="L13" s="36">
        <f>J13/B13</f>
        <v>8.615384615384615</v>
      </c>
    </row>
    <row r="14" spans="1:14" ht="45" customHeight="1">
      <c r="A14" s="16" t="s">
        <v>32</v>
      </c>
      <c r="B14" s="14">
        <f>B15+B16</f>
        <v>6861.4</v>
      </c>
      <c r="C14" s="14">
        <f>C15+C16</f>
        <v>6250</v>
      </c>
      <c r="D14" s="14">
        <f>D15+D16</f>
        <v>6844</v>
      </c>
      <c r="E14" s="15">
        <f t="shared" si="0"/>
        <v>1.09504</v>
      </c>
      <c r="F14" s="15">
        <f t="shared" si="1"/>
        <v>0.99746407438715134</v>
      </c>
      <c r="G14" s="14">
        <f>G15+G16</f>
        <v>6844</v>
      </c>
      <c r="H14" s="15">
        <f t="shared" si="2"/>
        <v>1.09504</v>
      </c>
      <c r="I14" s="15">
        <f t="shared" si="3"/>
        <v>0.99746407438715134</v>
      </c>
      <c r="J14" s="14">
        <f>J15+J16</f>
        <v>6844</v>
      </c>
      <c r="K14" s="15">
        <f t="shared" si="4"/>
        <v>1.09504</v>
      </c>
      <c r="L14" s="15">
        <f t="shared" si="5"/>
        <v>0.99746407438715134</v>
      </c>
    </row>
    <row r="15" spans="1:14" ht="23.1" customHeight="1">
      <c r="A15" s="16" t="s">
        <v>33</v>
      </c>
      <c r="B15" s="14">
        <v>4550.5</v>
      </c>
      <c r="C15" s="14">
        <v>3870</v>
      </c>
      <c r="D15" s="14">
        <v>5001</v>
      </c>
      <c r="E15" s="15">
        <f t="shared" si="0"/>
        <v>1.2922480620155039</v>
      </c>
      <c r="F15" s="15">
        <f t="shared" si="1"/>
        <v>1.0990001098780353</v>
      </c>
      <c r="G15" s="14">
        <v>5001</v>
      </c>
      <c r="H15" s="15">
        <f t="shared" si="2"/>
        <v>1.2922480620155039</v>
      </c>
      <c r="I15" s="15">
        <f t="shared" si="3"/>
        <v>1.0990001098780353</v>
      </c>
      <c r="J15" s="14">
        <v>5001</v>
      </c>
      <c r="K15" s="15">
        <f t="shared" si="4"/>
        <v>1.2922480620155039</v>
      </c>
      <c r="L15" s="15">
        <f t="shared" si="5"/>
        <v>1.0990001098780353</v>
      </c>
    </row>
    <row r="16" spans="1:14" ht="21.75" customHeight="1">
      <c r="A16" s="16" t="s">
        <v>34</v>
      </c>
      <c r="B16" s="14">
        <v>2310.9</v>
      </c>
      <c r="C16" s="14">
        <v>2380</v>
      </c>
      <c r="D16" s="14">
        <v>1843</v>
      </c>
      <c r="E16" s="15">
        <f t="shared" si="0"/>
        <v>0.77436974789915969</v>
      </c>
      <c r="F16" s="15">
        <f t="shared" si="1"/>
        <v>0.79752477389761567</v>
      </c>
      <c r="G16" s="14">
        <v>1843</v>
      </c>
      <c r="H16" s="15">
        <f t="shared" si="2"/>
        <v>0.77436974789915969</v>
      </c>
      <c r="I16" s="15">
        <f t="shared" si="3"/>
        <v>0.79752477389761567</v>
      </c>
      <c r="J16" s="14">
        <v>1843</v>
      </c>
      <c r="K16" s="15">
        <f t="shared" si="4"/>
        <v>0.77436974789915969</v>
      </c>
      <c r="L16" s="15">
        <f t="shared" si="5"/>
        <v>0.79752477389761567</v>
      </c>
    </row>
    <row r="17" spans="1:12" ht="23.25" customHeight="1">
      <c r="A17" s="16" t="s">
        <v>14</v>
      </c>
      <c r="B17" s="14">
        <v>1004.8</v>
      </c>
      <c r="C17" s="14">
        <v>1412</v>
      </c>
      <c r="D17" s="14">
        <v>1306</v>
      </c>
      <c r="E17" s="15">
        <f t="shared" si="0"/>
        <v>0.92492917847025491</v>
      </c>
      <c r="F17" s="15">
        <f t="shared" si="1"/>
        <v>1.2997611464968153</v>
      </c>
      <c r="G17" s="14">
        <v>1306</v>
      </c>
      <c r="H17" s="15">
        <f t="shared" si="2"/>
        <v>0.92492917847025491</v>
      </c>
      <c r="I17" s="15">
        <f t="shared" si="3"/>
        <v>1.2997611464968153</v>
      </c>
      <c r="J17" s="14">
        <v>1306</v>
      </c>
      <c r="K17" s="15">
        <f t="shared" si="4"/>
        <v>0.92492917847025491</v>
      </c>
      <c r="L17" s="15">
        <f t="shared" si="5"/>
        <v>1.2997611464968153</v>
      </c>
    </row>
    <row r="18" spans="1:12" ht="68.25" customHeight="1">
      <c r="A18" s="16" t="s">
        <v>36</v>
      </c>
      <c r="B18" s="14">
        <v>0</v>
      </c>
      <c r="C18" s="14">
        <v>0</v>
      </c>
      <c r="D18" s="14">
        <v>0</v>
      </c>
      <c r="E18" s="15" t="e">
        <f>D18/C18</f>
        <v>#DIV/0!</v>
      </c>
      <c r="F18" s="15" t="e">
        <f>D18/B18</f>
        <v>#DIV/0!</v>
      </c>
      <c r="G18" s="14">
        <v>0</v>
      </c>
      <c r="H18" s="15" t="e">
        <f>G18/C18</f>
        <v>#DIV/0!</v>
      </c>
      <c r="I18" s="15" t="e">
        <f>G18/B18</f>
        <v>#DIV/0!</v>
      </c>
      <c r="J18" s="14">
        <v>0</v>
      </c>
      <c r="K18" s="15" t="e">
        <f>G18/J18</f>
        <v>#DIV/0!</v>
      </c>
      <c r="L18" s="15" t="e">
        <f>G18/B18</f>
        <v>#DIV/0!</v>
      </c>
    </row>
    <row r="19" spans="1:12" ht="86.25" customHeight="1">
      <c r="A19" s="16" t="s">
        <v>15</v>
      </c>
      <c r="B19" s="14">
        <v>3435.4</v>
      </c>
      <c r="C19" s="14">
        <v>4487</v>
      </c>
      <c r="D19" s="14">
        <v>3665</v>
      </c>
      <c r="E19" s="15">
        <f t="shared" si="0"/>
        <v>0.81680410073545795</v>
      </c>
      <c r="F19" s="15">
        <f t="shared" si="1"/>
        <v>1.0668335564999709</v>
      </c>
      <c r="G19" s="14">
        <v>3665</v>
      </c>
      <c r="H19" s="15">
        <f t="shared" si="2"/>
        <v>0.81680410073545795</v>
      </c>
      <c r="I19" s="15">
        <f t="shared" si="3"/>
        <v>1.0668335564999709</v>
      </c>
      <c r="J19" s="14">
        <v>3665</v>
      </c>
      <c r="K19" s="15">
        <f t="shared" si="4"/>
        <v>0.81680410073545795</v>
      </c>
      <c r="L19" s="15">
        <f t="shared" si="5"/>
        <v>1.0668335564999709</v>
      </c>
    </row>
    <row r="20" spans="1:12" ht="45.75" customHeight="1">
      <c r="A20" s="16" t="s">
        <v>16</v>
      </c>
      <c r="B20" s="14">
        <v>2693.7</v>
      </c>
      <c r="C20" s="14">
        <v>2159</v>
      </c>
      <c r="D20" s="14">
        <v>505</v>
      </c>
      <c r="E20" s="15">
        <f t="shared" si="0"/>
        <v>0.23390458545622975</v>
      </c>
      <c r="F20" s="15">
        <f t="shared" si="1"/>
        <v>0.18747447748450088</v>
      </c>
      <c r="G20" s="14">
        <v>554</v>
      </c>
      <c r="H20" s="15">
        <f t="shared" si="2"/>
        <v>0.25660027790643819</v>
      </c>
      <c r="I20" s="15">
        <f t="shared" si="3"/>
        <v>0.20566507034933365</v>
      </c>
      <c r="J20" s="14">
        <v>611</v>
      </c>
      <c r="K20" s="15">
        <f t="shared" si="4"/>
        <v>0.28300138953219084</v>
      </c>
      <c r="L20" s="15">
        <f t="shared" si="5"/>
        <v>0.22682555592679216</v>
      </c>
    </row>
    <row r="21" spans="1:12" ht="60.75" customHeight="1">
      <c r="A21" s="16" t="s">
        <v>17</v>
      </c>
      <c r="B21" s="14">
        <v>2695.8</v>
      </c>
      <c r="C21" s="14">
        <v>2438</v>
      </c>
      <c r="D21" s="14">
        <v>2168</v>
      </c>
      <c r="E21" s="15">
        <f t="shared" si="0"/>
        <v>0.88925348646431501</v>
      </c>
      <c r="F21" s="15">
        <f t="shared" si="1"/>
        <v>0.80421396246012311</v>
      </c>
      <c r="G21" s="14">
        <v>2168</v>
      </c>
      <c r="H21" s="15">
        <f t="shared" si="2"/>
        <v>0.88925348646431501</v>
      </c>
      <c r="I21" s="15">
        <f t="shared" si="3"/>
        <v>0.80421396246012311</v>
      </c>
      <c r="J21" s="14">
        <v>2168</v>
      </c>
      <c r="K21" s="15">
        <f t="shared" si="4"/>
        <v>0.88925348646431501</v>
      </c>
      <c r="L21" s="15">
        <f t="shared" si="5"/>
        <v>0.80421396246012311</v>
      </c>
    </row>
    <row r="22" spans="1:12" ht="63" customHeight="1">
      <c r="A22" s="16" t="s">
        <v>18</v>
      </c>
      <c r="B22" s="14">
        <v>671</v>
      </c>
      <c r="C22" s="14">
        <v>448</v>
      </c>
      <c r="D22" s="14">
        <v>393</v>
      </c>
      <c r="E22" s="15">
        <f t="shared" si="0"/>
        <v>0.8772321428571429</v>
      </c>
      <c r="F22" s="15">
        <f t="shared" si="1"/>
        <v>0.58569299552906107</v>
      </c>
      <c r="G22" s="14">
        <v>393</v>
      </c>
      <c r="H22" s="15">
        <f t="shared" si="2"/>
        <v>0.8772321428571429</v>
      </c>
      <c r="I22" s="15">
        <f t="shared" si="3"/>
        <v>0.58569299552906107</v>
      </c>
      <c r="J22" s="14">
        <v>393</v>
      </c>
      <c r="K22" s="15">
        <f t="shared" si="4"/>
        <v>0.8772321428571429</v>
      </c>
      <c r="L22" s="15">
        <f t="shared" si="5"/>
        <v>0.58569299552906107</v>
      </c>
    </row>
    <row r="23" spans="1:12" ht="42.75" customHeight="1">
      <c r="A23" s="16" t="s">
        <v>19</v>
      </c>
      <c r="B23" s="14">
        <v>1649.2</v>
      </c>
      <c r="C23" s="14">
        <v>1639</v>
      </c>
      <c r="D23" s="14">
        <v>1040</v>
      </c>
      <c r="E23" s="15">
        <f t="shared" si="0"/>
        <v>0.63453325198291644</v>
      </c>
      <c r="F23" s="15">
        <f t="shared" si="1"/>
        <v>0.63060878001455245</v>
      </c>
      <c r="G23" s="14">
        <v>1040</v>
      </c>
      <c r="H23" s="15">
        <f t="shared" si="2"/>
        <v>0.63453325198291644</v>
      </c>
      <c r="I23" s="15">
        <f t="shared" si="3"/>
        <v>0.63060878001455245</v>
      </c>
      <c r="J23" s="14">
        <v>1040</v>
      </c>
      <c r="K23" s="15">
        <f t="shared" si="4"/>
        <v>0.63453325198291644</v>
      </c>
      <c r="L23" s="15">
        <f t="shared" si="5"/>
        <v>0.63060878001455245</v>
      </c>
    </row>
    <row r="24" spans="1:12" ht="25.5" customHeight="1">
      <c r="A24" s="16" t="s">
        <v>20</v>
      </c>
      <c r="B24" s="14">
        <v>342</v>
      </c>
      <c r="C24" s="14">
        <v>192</v>
      </c>
      <c r="D24" s="14">
        <v>8</v>
      </c>
      <c r="E24" s="15">
        <f t="shared" si="0"/>
        <v>4.1666666666666664E-2</v>
      </c>
      <c r="F24" s="15">
        <f t="shared" si="1"/>
        <v>2.3391812865497075E-2</v>
      </c>
      <c r="G24" s="14">
        <v>8</v>
      </c>
      <c r="H24" s="15">
        <f t="shared" si="2"/>
        <v>4.1666666666666664E-2</v>
      </c>
      <c r="I24" s="15">
        <f t="shared" si="3"/>
        <v>2.3391812865497075E-2</v>
      </c>
      <c r="J24" s="14">
        <v>8</v>
      </c>
      <c r="K24" s="15">
        <f t="shared" si="4"/>
        <v>4.1666666666666664E-2</v>
      </c>
      <c r="L24" s="15">
        <f t="shared" si="5"/>
        <v>2.3391812865497075E-2</v>
      </c>
    </row>
  </sheetData>
  <mergeCells count="1">
    <mergeCell ref="A1:L1"/>
  </mergeCells>
  <phoneticPr fontId="0" type="noConversion"/>
  <pageMargins left="0.31496062992125984" right="0.11811023622047245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78" zoomScaleNormal="78" zoomScaleSheetLayoutView="75" workbookViewId="0">
      <selection activeCell="B4" sqref="B4"/>
    </sheetView>
  </sheetViews>
  <sheetFormatPr defaultRowHeight="18.75"/>
  <cols>
    <col min="1" max="1" width="52.28515625" style="2" customWidth="1"/>
    <col min="2" max="2" width="15.85546875" style="10" customWidth="1"/>
    <col min="3" max="3" width="15.5703125" style="10" customWidth="1"/>
    <col min="4" max="4" width="15.140625" style="10" customWidth="1"/>
    <col min="5" max="5" width="13" style="2" customWidth="1"/>
    <col min="6" max="6" width="15.42578125" style="2" customWidth="1"/>
    <col min="7" max="7" width="14.5703125" style="10" customWidth="1"/>
    <col min="8" max="8" width="13.140625" style="2" customWidth="1"/>
    <col min="9" max="9" width="15.42578125" style="2" customWidth="1"/>
    <col min="10" max="10" width="14.42578125" style="10" customWidth="1"/>
    <col min="11" max="11" width="12.28515625" style="2" customWidth="1"/>
    <col min="12" max="12" width="14.85546875" style="2" customWidth="1"/>
    <col min="13" max="16384" width="9.140625" style="2"/>
  </cols>
  <sheetData>
    <row r="1" spans="1:12" ht="69" customHeight="1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>
      <c r="J2" s="11"/>
      <c r="L2" s="12" t="s">
        <v>0</v>
      </c>
    </row>
    <row r="3" spans="1:12" ht="135" customHeight="1">
      <c r="A3" s="19" t="s">
        <v>1</v>
      </c>
      <c r="B3" s="33" t="s">
        <v>49</v>
      </c>
      <c r="C3" s="33" t="s">
        <v>38</v>
      </c>
      <c r="D3" s="19" t="s">
        <v>28</v>
      </c>
      <c r="E3" s="20" t="s">
        <v>40</v>
      </c>
      <c r="F3" s="20" t="s">
        <v>48</v>
      </c>
      <c r="G3" s="19" t="s">
        <v>35</v>
      </c>
      <c r="H3" s="20" t="s">
        <v>40</v>
      </c>
      <c r="I3" s="20" t="s">
        <v>48</v>
      </c>
      <c r="J3" s="19" t="s">
        <v>39</v>
      </c>
      <c r="K3" s="20" t="s">
        <v>40</v>
      </c>
      <c r="L3" s="20" t="s">
        <v>48</v>
      </c>
    </row>
    <row r="4" spans="1:12" ht="25.5" customHeight="1">
      <c r="A4" s="13" t="s">
        <v>21</v>
      </c>
      <c r="B4" s="26">
        <f>B5+B6+B7+B8+B9+B10+B12+B13</f>
        <v>803392.5</v>
      </c>
      <c r="C4" s="26">
        <f>C5+C6+C7+C8+C9+C11+C13+C10</f>
        <v>899249.1</v>
      </c>
      <c r="D4" s="26">
        <f>D5+D6+D7+D8+D10+D11+D13</f>
        <v>772792</v>
      </c>
      <c r="E4" s="15">
        <f t="shared" ref="E4:E12" si="0">D4/C4</f>
        <v>0.85937478280489799</v>
      </c>
      <c r="F4" s="15">
        <f>D4/B4</f>
        <v>0.96191089660408824</v>
      </c>
      <c r="G4" s="14">
        <f>G5+G6+G7+G8+G11+G13</f>
        <v>513753.9</v>
      </c>
      <c r="H4" s="15">
        <f t="shared" ref="H4:H12" si="1">G4/C4</f>
        <v>0.57131433325871561</v>
      </c>
      <c r="I4" s="15">
        <f>G4/B4</f>
        <v>0.63948057767529576</v>
      </c>
      <c r="J4" s="14">
        <f>J5+J6+J7+J8+J11+J13+J10</f>
        <v>351605.30000000005</v>
      </c>
      <c r="K4" s="15">
        <f t="shared" ref="K4:K12" si="2">J4/C4</f>
        <v>0.39099877887005952</v>
      </c>
      <c r="L4" s="15">
        <f>J4/B4</f>
        <v>0.43765071244752729</v>
      </c>
    </row>
    <row r="5" spans="1:12" ht="44.25" customHeight="1">
      <c r="A5" s="16" t="s">
        <v>22</v>
      </c>
      <c r="B5" s="27">
        <v>199625</v>
      </c>
      <c r="C5" s="27">
        <v>202219.6</v>
      </c>
      <c r="D5" s="27">
        <v>158075.6</v>
      </c>
      <c r="E5" s="15">
        <f t="shared" si="0"/>
        <v>0.78170266383673992</v>
      </c>
      <c r="F5" s="15">
        <f t="shared" ref="F5:F13" si="3">D5/B5</f>
        <v>0.7918627426424546</v>
      </c>
      <c r="G5" s="28">
        <v>159322.6</v>
      </c>
      <c r="H5" s="15">
        <f t="shared" si="1"/>
        <v>0.78786922731525533</v>
      </c>
      <c r="I5" s="15">
        <f t="shared" ref="I5:I13" si="4">G5/B5</f>
        <v>0.79810945522855359</v>
      </c>
      <c r="J5" s="28">
        <v>153674.20000000001</v>
      </c>
      <c r="K5" s="15">
        <f t="shared" si="2"/>
        <v>0.75993721676830539</v>
      </c>
      <c r="L5" s="15">
        <f t="shared" ref="L5:L13" si="5">J5/B5</f>
        <v>0.76981440200375706</v>
      </c>
    </row>
    <row r="6" spans="1:12" ht="61.5" customHeight="1">
      <c r="A6" s="16" t="s">
        <v>23</v>
      </c>
      <c r="B6" s="27">
        <v>438071.5</v>
      </c>
      <c r="C6" s="27">
        <v>513479.2</v>
      </c>
      <c r="D6" s="27">
        <v>438904</v>
      </c>
      <c r="E6" s="15">
        <f t="shared" si="0"/>
        <v>0.85476490576443986</v>
      </c>
      <c r="F6" s="15">
        <f t="shared" si="3"/>
        <v>1.0019003747105211</v>
      </c>
      <c r="G6" s="28">
        <v>182004.7</v>
      </c>
      <c r="H6" s="15">
        <f t="shared" si="1"/>
        <v>0.35445389024521345</v>
      </c>
      <c r="I6" s="15">
        <f t="shared" si="4"/>
        <v>0.4154680229140677</v>
      </c>
      <c r="J6" s="28">
        <v>25478.9</v>
      </c>
      <c r="K6" s="15">
        <f t="shared" si="2"/>
        <v>4.9620120931870272E-2</v>
      </c>
      <c r="L6" s="15">
        <f t="shared" si="5"/>
        <v>5.8161510164436631E-2</v>
      </c>
    </row>
    <row r="7" spans="1:12" ht="63" customHeight="1">
      <c r="A7" s="16" t="s">
        <v>24</v>
      </c>
      <c r="B7" s="27">
        <v>160173.9</v>
      </c>
      <c r="C7" s="27">
        <v>175418.6</v>
      </c>
      <c r="D7" s="27">
        <v>175812.4</v>
      </c>
      <c r="E7" s="15">
        <f t="shared" si="0"/>
        <v>1.0022449158755113</v>
      </c>
      <c r="F7" s="15">
        <f t="shared" si="3"/>
        <v>1.097634508493581</v>
      </c>
      <c r="G7" s="28">
        <v>172426.6</v>
      </c>
      <c r="H7" s="15">
        <f t="shared" si="1"/>
        <v>0.98294365591790156</v>
      </c>
      <c r="I7" s="15">
        <f t="shared" si="4"/>
        <v>1.0764962331565879</v>
      </c>
      <c r="J7" s="28">
        <v>172452.2</v>
      </c>
      <c r="K7" s="15">
        <f t="shared" si="2"/>
        <v>0.98308959255175909</v>
      </c>
      <c r="L7" s="15">
        <f t="shared" si="5"/>
        <v>1.0766560594453904</v>
      </c>
    </row>
    <row r="8" spans="1:12" ht="26.25" customHeight="1">
      <c r="A8" s="24" t="s">
        <v>25</v>
      </c>
      <c r="B8" s="29">
        <v>5612.1</v>
      </c>
      <c r="C8" s="29">
        <v>7250</v>
      </c>
      <c r="D8" s="29">
        <v>0</v>
      </c>
      <c r="E8" s="17">
        <f t="shared" si="0"/>
        <v>0</v>
      </c>
      <c r="F8" s="17">
        <f t="shared" si="3"/>
        <v>0</v>
      </c>
      <c r="G8" s="30">
        <v>0</v>
      </c>
      <c r="H8" s="15">
        <f t="shared" si="1"/>
        <v>0</v>
      </c>
      <c r="I8" s="17">
        <f t="shared" si="4"/>
        <v>0</v>
      </c>
      <c r="J8" s="30">
        <v>0</v>
      </c>
      <c r="K8" s="17">
        <f t="shared" si="2"/>
        <v>0</v>
      </c>
      <c r="L8" s="17">
        <f t="shared" si="5"/>
        <v>0</v>
      </c>
    </row>
    <row r="9" spans="1:12" ht="56.25" customHeight="1">
      <c r="A9" s="25" t="s">
        <v>29</v>
      </c>
      <c r="B9" s="29">
        <v>0</v>
      </c>
      <c r="C9" s="29">
        <v>0</v>
      </c>
      <c r="D9" s="29">
        <v>0</v>
      </c>
      <c r="E9" s="17" t="e">
        <f>D9/C9</f>
        <v>#DIV/0!</v>
      </c>
      <c r="F9" s="17" t="e">
        <f>D9/B9</f>
        <v>#DIV/0!</v>
      </c>
      <c r="G9" s="30">
        <v>0</v>
      </c>
      <c r="H9" s="15" t="e">
        <f t="shared" si="1"/>
        <v>#DIV/0!</v>
      </c>
      <c r="I9" s="17" t="e">
        <f t="shared" si="4"/>
        <v>#DIV/0!</v>
      </c>
      <c r="J9" s="30">
        <v>0</v>
      </c>
      <c r="K9" s="17" t="e">
        <f t="shared" si="2"/>
        <v>#DIV/0!</v>
      </c>
      <c r="L9" s="17" t="e">
        <f t="shared" si="5"/>
        <v>#DIV/0!</v>
      </c>
    </row>
    <row r="10" spans="1:12" ht="26.25" customHeight="1">
      <c r="A10" s="25" t="s">
        <v>27</v>
      </c>
      <c r="B10" s="30">
        <v>857.7</v>
      </c>
      <c r="C10" s="30">
        <v>881.7</v>
      </c>
      <c r="D10" s="29">
        <v>0</v>
      </c>
      <c r="E10" s="17">
        <f t="shared" si="0"/>
        <v>0</v>
      </c>
      <c r="F10" s="17">
        <f t="shared" si="3"/>
        <v>0</v>
      </c>
      <c r="G10" s="30">
        <v>0</v>
      </c>
      <c r="H10" s="15">
        <f t="shared" si="1"/>
        <v>0</v>
      </c>
      <c r="I10" s="17">
        <f t="shared" si="4"/>
        <v>0</v>
      </c>
      <c r="J10" s="30">
        <v>0</v>
      </c>
      <c r="K10" s="17">
        <f t="shared" si="2"/>
        <v>0</v>
      </c>
      <c r="L10" s="17">
        <f t="shared" si="5"/>
        <v>0</v>
      </c>
    </row>
    <row r="11" spans="1:12" ht="60" hidden="1" customHeight="1">
      <c r="A11" s="25" t="s">
        <v>26</v>
      </c>
      <c r="B11" s="30">
        <v>0</v>
      </c>
      <c r="C11" s="30">
        <v>0</v>
      </c>
      <c r="D11" s="30">
        <v>0</v>
      </c>
      <c r="E11" s="17" t="e">
        <f t="shared" si="0"/>
        <v>#DIV/0!</v>
      </c>
      <c r="F11" s="17" t="e">
        <f t="shared" si="3"/>
        <v>#DIV/0!</v>
      </c>
      <c r="G11" s="30">
        <v>0</v>
      </c>
      <c r="H11" s="15" t="e">
        <f t="shared" si="1"/>
        <v>#DIV/0!</v>
      </c>
      <c r="I11" s="17" t="e">
        <f t="shared" si="4"/>
        <v>#DIV/0!</v>
      </c>
      <c r="J11" s="30">
        <v>0</v>
      </c>
      <c r="K11" s="17" t="e">
        <f t="shared" si="2"/>
        <v>#DIV/0!</v>
      </c>
      <c r="L11" s="17" t="e">
        <f t="shared" si="5"/>
        <v>#DIV/0!</v>
      </c>
    </row>
    <row r="12" spans="1:12" ht="60" customHeight="1">
      <c r="A12" s="25" t="s">
        <v>30</v>
      </c>
      <c r="B12" s="30">
        <v>0</v>
      </c>
      <c r="C12" s="30">
        <v>0</v>
      </c>
      <c r="D12" s="30">
        <v>0</v>
      </c>
      <c r="E12" s="17" t="e">
        <f t="shared" si="0"/>
        <v>#DIV/0!</v>
      </c>
      <c r="F12" s="17" t="e">
        <f t="shared" si="3"/>
        <v>#DIV/0!</v>
      </c>
      <c r="G12" s="30">
        <v>0</v>
      </c>
      <c r="H12" s="15" t="e">
        <f t="shared" si="1"/>
        <v>#DIV/0!</v>
      </c>
      <c r="I12" s="17" t="e">
        <f t="shared" si="4"/>
        <v>#DIV/0!</v>
      </c>
      <c r="J12" s="30">
        <v>0</v>
      </c>
      <c r="K12" s="17" t="e">
        <f t="shared" si="2"/>
        <v>#DIV/0!</v>
      </c>
      <c r="L12" s="17" t="e">
        <f t="shared" si="5"/>
        <v>#DIV/0!</v>
      </c>
    </row>
    <row r="13" spans="1:12" ht="76.5" customHeight="1">
      <c r="A13" s="32" t="s">
        <v>31</v>
      </c>
      <c r="B13" s="30">
        <v>-947.7</v>
      </c>
      <c r="C13" s="30">
        <v>0</v>
      </c>
      <c r="D13" s="30">
        <v>0</v>
      </c>
      <c r="E13" s="15">
        <v>0</v>
      </c>
      <c r="F13" s="15">
        <f t="shared" si="3"/>
        <v>0</v>
      </c>
      <c r="G13" s="30">
        <v>0</v>
      </c>
      <c r="H13" s="15">
        <v>0</v>
      </c>
      <c r="I13" s="15">
        <f t="shared" si="4"/>
        <v>0</v>
      </c>
      <c r="J13" s="30">
        <v>0</v>
      </c>
      <c r="K13" s="15">
        <v>0</v>
      </c>
      <c r="L13" s="15">
        <f t="shared" si="5"/>
        <v>0</v>
      </c>
    </row>
  </sheetData>
  <mergeCells count="1">
    <mergeCell ref="A1:L1"/>
  </mergeCells>
  <phoneticPr fontId="0" type="noConversion"/>
  <pageMargins left="0.19685039370078741" right="0.11811023622047245" top="0.35433070866141736" bottom="0.15748031496062992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Собст+обл.</vt:lpstr>
      <vt:lpstr>Налоговые и неналоговые доходы </vt:lpstr>
      <vt:lpstr>Безвозмездные поступления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2024-11-26T08:03:56Z</dcterms:modified>
</cp:coreProperties>
</file>